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はじめに" sheetId="1" state="visible" r:id="rId1"/>
    <sheet xmlns:r="http://schemas.openxmlformats.org/officeDocument/2006/relationships" name="AWS用" sheetId="2" state="visible" r:id="rId2"/>
    <sheet xmlns:r="http://schemas.openxmlformats.org/officeDocument/2006/relationships" name="Google Cloud用" sheetId="3" state="visible" r:id="rId3"/>
    <sheet xmlns:r="http://schemas.openxmlformats.org/officeDocument/2006/relationships" name="3か月推移" sheetId="4" state="visible" r:id="rId4"/>
    <sheet xmlns:r="http://schemas.openxmlformats.org/officeDocument/2006/relationships" name="実測レンジ(9件)" sheetId="5" state="visible" r:id="rId5"/>
  </sheets>
  <definedNames/>
  <calcPr calcId="124519" fullCalcOnLoad="1"/>
</workbook>
</file>

<file path=xl/styles.xml><?xml version="1.0" encoding="utf-8"?>
<styleSheet xmlns="http://schemas.openxmlformats.org/spreadsheetml/2006/main">
  <numFmts count="1">
    <numFmt numFmtId="164" formatCode="0.0%"/>
  </numFmts>
  <fonts count="8">
    <font>
      <name val="Calibri"/>
      <family val="2"/>
      <color theme="1"/>
      <sz val="11"/>
      <scheme val="minor"/>
    </font>
    <font>
      <name val="Meiryo"/>
      <b val="1"/>
      <color rgb="00FFFFFF"/>
      <sz val="16"/>
    </font>
    <font>
      <name val="Meiryo"/>
      <b val="1"/>
      <color rgb="000F2A4A"/>
      <sz val="12"/>
    </font>
    <font>
      <name val="Meiryo"/>
      <sz val="10"/>
    </font>
    <font>
      <name val="Meiryo"/>
      <color rgb="001D4ED8"/>
      <sz val="10"/>
      <u val="single"/>
    </font>
    <font>
      <name val="Meiryo"/>
      <color rgb="006B7280"/>
      <sz val="9"/>
    </font>
    <font>
      <name val="Meiryo"/>
      <b val="1"/>
      <sz val="10"/>
    </font>
    <font>
      <name val="Meiryo"/>
      <b val="1"/>
      <color rgb="000F2A4A"/>
      <sz val="14"/>
    </font>
  </fonts>
  <fills count="7">
    <fill>
      <patternFill/>
    </fill>
    <fill>
      <patternFill patternType="gray125"/>
    </fill>
    <fill>
      <patternFill patternType="solid">
        <fgColor rgb="000F2A4A"/>
      </patternFill>
    </fill>
    <fill>
      <patternFill patternType="solid">
        <fgColor rgb="00E8EEF6"/>
      </patternFill>
    </fill>
    <fill>
      <patternFill patternType="solid">
        <fgColor rgb="00FFF7D6"/>
      </patternFill>
    </fill>
    <fill>
      <patternFill patternType="solid">
        <fgColor rgb="00E7F0FF"/>
      </patternFill>
    </fill>
    <fill>
      <patternFill patternType="solid">
        <fgColor rgb="00FDECEA"/>
      </patternFill>
    </fill>
  </fills>
  <borders count="2">
    <border>
      <left/>
      <right/>
      <top/>
      <bottom/>
      <diagonal/>
    </border>
    <border>
      <left style="thin">
        <color rgb="00C9D2DE"/>
      </left>
      <right style="thin">
        <color rgb="00C9D2DE"/>
      </right>
      <top style="thin">
        <color rgb="00C9D2DE"/>
      </top>
      <bottom style="thin">
        <color rgb="00C9D2DE"/>
      </bottom>
    </border>
  </borders>
  <cellStyleXfs count="1">
    <xf numFmtId="0" fontId="0" fillId="0" borderId="0"/>
  </cellStyleXfs>
  <cellXfs count="34">
    <xf numFmtId="0" fontId="0" fillId="0" borderId="0" pivotButton="0" quotePrefix="0" xfId="0"/>
    <xf numFmtId="0" fontId="1" fillId="2" borderId="0" applyAlignment="1" pivotButton="0" quotePrefix="0" xfId="0">
      <alignment vertical="center" indent="1"/>
    </xf>
    <xf numFmtId="0" fontId="2" fillId="0" borderId="0" pivotButton="0" quotePrefix="0" xfId="0"/>
    <xf numFmtId="0" fontId="3" fillId="0" borderId="0" applyAlignment="1" pivotButton="0" quotePrefix="0" xfId="0">
      <alignment vertical="top" wrapText="1"/>
    </xf>
    <xf numFmtId="0" fontId="4" fillId="0" borderId="0" pivotButton="0" quotePrefix="0" xfId="0"/>
    <xf numFmtId="0" fontId="5" fillId="0" borderId="0" applyAlignment="1" pivotButton="0" quotePrefix="0" xfId="0">
      <alignment vertical="top" wrapText="1"/>
    </xf>
    <xf numFmtId="0" fontId="6" fillId="3" borderId="1" applyAlignment="1" pivotButton="0" quotePrefix="0" xfId="0">
      <alignment vertical="center" wrapText="1"/>
    </xf>
    <xf numFmtId="0" fontId="6" fillId="0" borderId="1" applyAlignment="1" pivotButton="0" quotePrefix="0" xfId="0">
      <alignment horizontal="center" vertical="center"/>
    </xf>
    <xf numFmtId="0" fontId="3" fillId="0" borderId="1" applyAlignment="1" pivotButton="0" quotePrefix="0" xfId="0">
      <alignment vertical="top" wrapText="1"/>
    </xf>
    <xf numFmtId="4" fontId="6" fillId="4" borderId="1" applyAlignment="1" pivotButton="0" quotePrefix="0" xfId="0">
      <alignment horizontal="right"/>
    </xf>
    <xf numFmtId="0" fontId="5" fillId="0" borderId="1" applyAlignment="1" pivotButton="0" quotePrefix="0" xfId="0">
      <alignment horizontal="right"/>
    </xf>
    <xf numFmtId="0" fontId="5" fillId="0" borderId="1" applyAlignment="1" pivotButton="0" quotePrefix="0" xfId="0">
      <alignment vertical="top" wrapText="1"/>
    </xf>
    <xf numFmtId="164" fontId="5" fillId="0" borderId="1" applyAlignment="1" pivotButton="0" quotePrefix="0" xfId="0">
      <alignment horizontal="right"/>
    </xf>
    <xf numFmtId="0" fontId="3" fillId="3" borderId="1" applyAlignment="1" pivotButton="0" quotePrefix="0" xfId="0">
      <alignment vertical="top" wrapText="1"/>
    </xf>
    <xf numFmtId="0" fontId="6" fillId="3" borderId="1" applyAlignment="1" pivotButton="0" quotePrefix="0" xfId="0">
      <alignment vertical="top" wrapText="1"/>
    </xf>
    <xf numFmtId="4" fontId="6" fillId="3" borderId="1" applyAlignment="1" pivotButton="0" quotePrefix="0" xfId="0">
      <alignment horizontal="right"/>
    </xf>
    <xf numFmtId="164" fontId="5" fillId="3" borderId="1" applyAlignment="1" pivotButton="0" quotePrefix="0" xfId="0">
      <alignment horizontal="right"/>
    </xf>
    <xf numFmtId="0" fontId="6" fillId="0" borderId="1" applyAlignment="1" pivotButton="0" quotePrefix="0" xfId="0">
      <alignment vertical="top" wrapText="1"/>
    </xf>
    <xf numFmtId="4" fontId="7" fillId="5" borderId="1" applyAlignment="1" pivotButton="0" quotePrefix="0" xfId="0">
      <alignment horizontal="right"/>
    </xf>
    <xf numFmtId="164" fontId="7" fillId="5" borderId="1" applyAlignment="1" pivotButton="0" quotePrefix="0" xfId="0">
      <alignment horizontal="right"/>
    </xf>
    <xf numFmtId="164" fontId="6" fillId="4" borderId="1" applyAlignment="1" pivotButton="0" quotePrefix="0" xfId="0">
      <alignment horizontal="right"/>
    </xf>
    <xf numFmtId="10" fontId="7" fillId="5" borderId="1" applyAlignment="1" pivotButton="0" quotePrefix="0" xfId="0">
      <alignment horizontal="right"/>
    </xf>
    <xf numFmtId="4" fontId="6" fillId="5" borderId="1" applyAlignment="1" pivotButton="0" quotePrefix="0" xfId="0">
      <alignment horizontal="right"/>
    </xf>
    <xf numFmtId="0" fontId="6" fillId="4" borderId="1" applyAlignment="1" pivotButton="0" quotePrefix="0" xfId="0">
      <alignment horizontal="center"/>
    </xf>
    <xf numFmtId="0" fontId="3" fillId="6" borderId="0" applyAlignment="1" pivotButton="0" quotePrefix="0" xfId="0">
      <alignment vertical="top" wrapText="1"/>
    </xf>
    <xf numFmtId="0" fontId="2" fillId="0" borderId="0" applyAlignment="1" pivotButton="0" quotePrefix="0" xfId="0">
      <alignment vertical="top" wrapText="1"/>
    </xf>
    <xf numFmtId="164" fontId="6" fillId="5" borderId="1" applyAlignment="1" pivotButton="0" quotePrefix="0" xfId="0">
      <alignment horizontal="right"/>
    </xf>
    <xf numFmtId="0" fontId="6" fillId="4" borderId="1" applyAlignment="1" pivotButton="0" quotePrefix="0" xfId="0">
      <alignment vertical="top" wrapText="1"/>
    </xf>
    <xf numFmtId="164" fontId="7" fillId="3" borderId="1" applyAlignment="1" pivotButton="0" quotePrefix="0" xfId="0">
      <alignment horizontal="right"/>
    </xf>
    <xf numFmtId="0" fontId="5" fillId="3" borderId="1" applyAlignment="1" pivotButton="0" quotePrefix="0" xfId="0">
      <alignment vertical="top" wrapText="1"/>
    </xf>
    <xf numFmtId="164" fontId="6" fillId="3" borderId="1" applyAlignment="1" pivotButton="0" quotePrefix="0" xfId="0">
      <alignment horizontal="right"/>
    </xf>
    <xf numFmtId="0" fontId="6" fillId="0" borderId="1" applyAlignment="1" pivotButton="0" quotePrefix="0" xfId="0">
      <alignment horizontal="center"/>
    </xf>
    <xf numFmtId="164" fontId="6" fillId="0" borderId="1" applyAlignment="1" pivotButton="0" quotePrefix="0" xfId="0">
      <alignment horizontal="right"/>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loudcut.lei-inc.jp/blog/discount-base-ratio-9-cases" TargetMode="External" Id="rId1"/></Relationships>
</file>

<file path=xl/worksheets/sheet1.xml><?xml version="1.0" encoding="utf-8"?>
<worksheet xmlns="http://schemas.openxmlformats.org/spreadsheetml/2006/main">
  <sheetPr>
    <outlinePr summaryBelow="1" summaryRight="1"/>
    <pageSetUpPr/>
  </sheetPr>
  <dimension ref="A1:C27"/>
  <sheetViews>
    <sheetView showGridLines="0" workbookViewId="0">
      <selection activeCell="A1" sqref="A1"/>
    </sheetView>
  </sheetViews>
  <sheetFormatPr baseColWidth="8" defaultRowHeight="15"/>
  <cols>
    <col width="3" customWidth="1" min="1" max="1"/>
    <col width="96" customWidth="1" min="2" max="2"/>
  </cols>
  <sheetData>
    <row r="1" ht="34" customHeight="1">
      <c r="A1" s="1" t="inlineStr">
        <is>
          <t xml:space="preserve">  請求書セルフチェックシート ｜ 割引が掛かる「分母」を自分で出す</t>
        </is>
      </c>
    </row>
    <row r="3" ht="24" customHeight="1">
      <c r="B3" s="2" t="inlineStr">
        <is>
          <t>このシートで出るもの</t>
        </is>
      </c>
    </row>
    <row r="4" ht="41" customHeight="1">
      <c r="B4" s="3" t="inlineStr">
        <is>
          <t>「請求代行で◯%削減できます」と言われたとき、その◯%が掛かるのは請求総額ではなく「割引対象額」という分母です。このシートは、手元の請求書からその分母を出し、提示された率が実際には総額の何%になるのかを計算します。</t>
        </is>
      </c>
    </row>
    <row r="5">
      <c r="B5" s="3" t="inlineStr"/>
    </row>
    <row r="6" ht="24" customHeight="1">
      <c r="B6" s="2" t="inlineStr">
        <is>
          <t>使い方（3ステップ）</t>
        </is>
      </c>
    </row>
    <row r="7" ht="28" customHeight="1">
      <c r="B7" s="3" t="inlineStr">
        <is>
          <t>1. 手元の請求書を用意する（AWS = Tax Invoice / Google Cloud = 費用テーブル・請求レポート）</t>
        </is>
      </c>
    </row>
    <row r="8" ht="15" customHeight="1">
      <c r="B8" s="3" t="inlineStr">
        <is>
          <t>2. 「AWS用」または「Google Cloud用」タブを開き、黄色いセルだけを埋める</t>
        </is>
      </c>
    </row>
    <row r="9" ht="28" customHeight="1">
      <c r="B9" s="3" t="inlineStr">
        <is>
          <t>3. 「割引対象額」「対象額比率」「実効削減率」が自動で出ます。「3か月推移」タブに3か月分を並べると、月ごとの振れ幅も見えます</t>
        </is>
      </c>
    </row>
    <row r="10">
      <c r="B10" s="3" t="inlineStr"/>
    </row>
    <row r="11" ht="24" customHeight="1">
      <c r="B11" s="2" t="inlineStr">
        <is>
          <t>見落としやすい3項目（このシートが拾うところ）</t>
        </is>
      </c>
    </row>
    <row r="12" ht="41" customHeight="1">
      <c r="B12" s="3" t="inlineStr">
        <is>
          <t>● Savings Plans のコミット費用 — マイナス行ではなくプラス行として請求書に立ちます。マイナス行だけを外して計算すると、コミット費用が割引対象に残ったままになり、削減額が過大に出ます。</t>
        </is>
      </c>
    </row>
    <row r="13" ht="28" customHeight="1">
      <c r="B13" s="3" t="inlineStr">
        <is>
          <t>● Private Rate Card — 外すのはマイナス行の金額ではなく、そのサービスの Charges 全額です。差額だけを外す処理をすると、外すべき額の一部しか外せません。</t>
        </is>
      </c>
    </row>
    <row r="14" ht="41" customHeight="1">
      <c r="B14" s="3" t="inlineStr">
        <is>
          <t>● Reserved Instances — カバー分は $0 で計上されるため、「本来いくらだったか」が請求書に残りません。RIを持っている場合、請求書だけでは分母は確定しません（シート側でも警告が出ます）。</t>
        </is>
      </c>
    </row>
    <row r="15">
      <c r="B15" s="3" t="inlineStr"/>
    </row>
    <row r="16" ht="24" customHeight="1">
      <c r="B16" s="2" t="inlineStr">
        <is>
          <t>実測レンジ（自分の値がどのあたりかの目安）</t>
        </is>
      </c>
    </row>
    <row r="17" ht="41" customHeight="1">
      <c r="B17" s="3" t="inlineStr">
        <is>
          <t>当社が2026年に請求内訳まで受領して割引対象額を算定できた実案件9件（AWS 6件・Google Cloud 3件）では、対象額 ÷ 請求総額は中央値61.6%、レンジ46.2〜100%でした。詳細と件別の内訳は「実測レンジ(9件)」タブと下記の記事に載せています。</t>
        </is>
      </c>
    </row>
    <row r="18">
      <c r="B18" s="4" t="inlineStr">
        <is>
          <t>https://cloudcut.lei-inc.jp/blog/discount-base-ratio-9-cases</t>
        </is>
      </c>
    </row>
    <row r="19">
      <c r="B19" s="3" t="inlineStr"/>
    </row>
    <row r="20" ht="24" customHeight="1">
      <c r="B20" s="2" t="inlineStr">
        <is>
          <t>ご利用にあたって</t>
        </is>
      </c>
    </row>
    <row r="21" ht="26" customHeight="1">
      <c r="B21" s="5" t="inlineStr">
        <is>
          <t>・本シートは情報提供を目的とした簡易計算ツールです。計算結果は概算であり、特定の契約・解約・乗り換え等の判断を保証・推奨するものではありません。</t>
        </is>
      </c>
    </row>
    <row r="22" ht="26" customHeight="1">
      <c r="B22" s="5" t="inlineStr">
        <is>
          <t>・除外項目の扱いはクラウド事業者・リセラーの契約条件により異なる場合があります。実際の見積は各社の提示条件をご確認ください。</t>
        </is>
      </c>
    </row>
    <row r="23" ht="26" customHeight="1">
      <c r="B23" s="5" t="inlineStr">
        <is>
          <t>・社内でのご利用・改変は自由です。再配布の際は出典（CostCompass by CloudCut / 株式会社LEI）を明記してください。</t>
        </is>
      </c>
    </row>
    <row r="24" ht="26" customHeight="1">
      <c r="B24" s="5" t="inlineStr">
        <is>
          <t>・本シートに入力した内容が当社に送信されることはありません。</t>
        </is>
      </c>
    </row>
    <row r="25">
      <c r="B25" s="3" t="inlineStr"/>
    </row>
    <row r="26" ht="26" customHeight="1">
      <c r="B26" s="5" t="inlineStr">
        <is>
          <t>発行: 株式会社LEI（CostCompass by CloudCut）  ｜  v1.0  2026年8月17日  ｜  https://costcompass.jp/invoice-checksheet</t>
        </is>
      </c>
    </row>
    <row r="27" ht="26" customHeight="1">
      <c r="B27" s="5" t="inlineStr">
        <is>
          <t>お問い合わせ: https://cloudcut.lei-inc.jp/#contact</t>
        </is>
      </c>
    </row>
  </sheetData>
  <mergeCells count="1">
    <mergeCell ref="A1:C1"/>
  </mergeCells>
  <hyperlinks>
    <hyperlink xmlns:r="http://schemas.openxmlformats.org/officeDocument/2006/relationships" ref="B18"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9"/>
  <sheetViews>
    <sheetView showGridLines="0" workbookViewId="0">
      <selection activeCell="A1" sqref="A1"/>
    </sheetView>
  </sheetViews>
  <sheetFormatPr baseColWidth="8" defaultRowHeight="15"/>
  <cols>
    <col width="3" customWidth="1" min="1" max="1"/>
    <col width="4" customWidth="1" min="2" max="2"/>
    <col width="46" customWidth="1" min="3" max="3"/>
    <col width="18" customWidth="1" min="4" max="4"/>
    <col width="14" customWidth="1" min="5" max="5"/>
    <col width="30" customWidth="1" min="6" max="6"/>
  </cols>
  <sheetData>
    <row r="1" ht="34" customHeight="1">
      <c r="A1" s="1" t="inlineStr">
        <is>
          <t xml:space="preserve">  AWS ｜ 割引対象額の算定</t>
        </is>
      </c>
    </row>
    <row r="3">
      <c r="B3" s="5" t="inlineStr">
        <is>
          <t>黄色いセルに、請求書（Tax Invoice）の金額をUSDで入れてください。項目が無ければ 0 のままで構いません。</t>
        </is>
      </c>
    </row>
    <row r="5" ht="22" customHeight="1">
      <c r="B5" s="6" t="inlineStr"/>
      <c r="C5" s="6" t="inlineStr">
        <is>
          <t>項目</t>
        </is>
      </c>
      <c r="D5" s="6" t="inlineStr">
        <is>
          <t>金額(USD)</t>
        </is>
      </c>
      <c r="E5" s="6" t="inlineStr">
        <is>
          <t>総額比</t>
        </is>
      </c>
      <c r="F5" s="6" t="inlineStr">
        <is>
          <t>請求書のどこを見るか</t>
        </is>
      </c>
    </row>
    <row r="6" ht="32" customHeight="1">
      <c r="B6" s="7" t="inlineStr">
        <is>
          <t>①</t>
        </is>
      </c>
      <c r="C6" s="8" t="inlineStr">
        <is>
          <t>請求総額（割引前の Charges）</t>
        </is>
      </c>
      <c r="D6" s="9" t="n">
        <v>0</v>
      </c>
      <c r="E6" s="10" t="inlineStr">
        <is>
          <t>100.0%</t>
        </is>
      </c>
      <c r="F6" s="11" t="inlineStr">
        <is>
          <t>請求書の Charges 合計。Credits/Discount を引く前の金額</t>
        </is>
      </c>
    </row>
    <row r="7" ht="32" customHeight="1">
      <c r="B7" s="7" t="inlineStr">
        <is>
          <t>②</t>
        </is>
      </c>
      <c r="C7" s="8" t="inlineStr">
        <is>
          <t>Savings Plans 適用額（マイナス行）</t>
        </is>
      </c>
      <c r="D7" s="9" t="n">
        <v>0</v>
      </c>
      <c r="E7" s="12">
        <f>IF($D$6=0,"",D7/$D$6)</f>
        <v/>
      </c>
      <c r="F7" s="11" t="inlineStr">
        <is>
          <t>Savings Plan (Charges covered by Savings Plans) の絶対値</t>
        </is>
      </c>
    </row>
    <row r="8" ht="32" customHeight="1">
      <c r="B8" s="7" t="inlineStr">
        <is>
          <t>③</t>
        </is>
      </c>
      <c r="C8" s="8" t="inlineStr">
        <is>
          <t>Savings Plans コミット費用（プラス行）</t>
        </is>
      </c>
      <c r="D8" s="9" t="n">
        <v>0</v>
      </c>
      <c r="E8" s="12">
        <f>IF($D$6=0,"",D8/$D$6)</f>
        <v/>
      </c>
      <c r="F8" s="11" t="inlineStr">
        <is>
          <t>Savings Plans for AWS Compute usage 等。All Upfront だと 0.00 になります</t>
        </is>
      </c>
    </row>
    <row r="9" ht="32" customHeight="1">
      <c r="B9" s="7" t="inlineStr">
        <is>
          <t>④</t>
        </is>
      </c>
      <c r="C9" s="8" t="inlineStr">
        <is>
          <t>Private Rate Card 対象サービスの Charges 全額</t>
        </is>
      </c>
      <c r="D9" s="9" t="n">
        <v>0</v>
      </c>
      <c r="E9" s="12">
        <f>IF($D$6=0,"",D9/$D$6)</f>
        <v/>
      </c>
      <c r="F9" s="11" t="inlineStr">
        <is>
          <t>★マイナス行の額ではありません。Discount (Private Rate Card) が付いたサービスの Charges を丸ごと入れます</t>
        </is>
      </c>
    </row>
    <row r="10" ht="32" customHeight="1">
      <c r="B10" s="7" t="inlineStr">
        <is>
          <t>⑤</t>
        </is>
      </c>
      <c r="C10" s="8" t="inlineStr">
        <is>
          <t>AWS Support</t>
        </is>
      </c>
      <c r="D10" s="9" t="n">
        <v>0</v>
      </c>
      <c r="E10" s="12">
        <f>IF($D$6=0,"",D10/$D$6)</f>
        <v/>
      </c>
      <c r="F10" s="11" t="inlineStr">
        <is>
          <t>AWS Support (Developer/Business/Enterprise) の行</t>
        </is>
      </c>
    </row>
    <row r="11" ht="32" customHeight="1">
      <c r="B11" s="7" t="inlineStr">
        <is>
          <t>⑥</t>
        </is>
      </c>
      <c r="C11" s="8" t="inlineStr">
        <is>
          <t>AWS Marketplace</t>
        </is>
      </c>
      <c r="D11" s="9" t="n">
        <v>0</v>
      </c>
      <c r="E11" s="12">
        <f>IF($D$6=0,"",D11/$D$6)</f>
        <v/>
      </c>
      <c r="F11" s="11" t="inlineStr">
        <is>
          <t>Marketplace 経由の購入分</t>
        </is>
      </c>
    </row>
    <row r="12" ht="32" customHeight="1">
      <c r="B12" s="7" t="inlineStr">
        <is>
          <t>⑦</t>
        </is>
      </c>
      <c r="C12" s="8" t="inlineStr">
        <is>
          <t>その他の対象外（Credits・コミット型バンドル等）</t>
        </is>
      </c>
      <c r="D12" s="9" t="n">
        <v>0</v>
      </c>
      <c r="E12" s="12">
        <f>IF($D$6=0,"",D12/$D$6)</f>
        <v/>
      </c>
      <c r="F12" s="11" t="inlineStr">
        <is>
          <t>CloudFront Security Bundle のようなコミット型商品、値引きクレジット等</t>
        </is>
      </c>
    </row>
    <row r="13" ht="8" customHeight="1"/>
    <row r="14">
      <c r="B14" s="13" t="inlineStr"/>
      <c r="C14" s="14" t="inlineStr">
        <is>
          <t>対象外の合計（②〜⑦）</t>
        </is>
      </c>
      <c r="D14" s="15">
        <f>SUM(D7:D12)</f>
        <v/>
      </c>
      <c r="E14" s="16">
        <f>IF($D$6=0,"",D14/$D$6)</f>
        <v/>
      </c>
      <c r="F14" s="13" t="inlineStr"/>
    </row>
    <row r="16" ht="26" customHeight="1">
      <c r="C16" s="17" t="inlineStr">
        <is>
          <t>割引対象額（＝割引が掛かる分母）</t>
        </is>
      </c>
      <c r="D16" s="18">
        <f>MAX(0,D6-D14)</f>
        <v/>
      </c>
      <c r="F16" s="11" t="inlineStr">
        <is>
          <t>① −（②〜⑦の合計）</t>
        </is>
      </c>
    </row>
    <row r="17" ht="26" customHeight="1">
      <c r="C17" s="17" t="inlineStr">
        <is>
          <t>対象額比率（対象額 ÷ 請求総額）</t>
        </is>
      </c>
      <c r="D17" s="19">
        <f>IF(D6=0,"",D16/D6)</f>
        <v/>
      </c>
      <c r="F17" s="11" t="inlineStr">
        <is>
          <t>実案件9件の中央値は 61.6%（レンジ 46.2〜100%）</t>
        </is>
      </c>
    </row>
    <row r="19">
      <c r="C19" s="17" t="inlineStr">
        <is>
          <t>提示された割引率（見積に書かれた◯%）</t>
        </is>
      </c>
      <c r="D19" s="20" t="n">
        <v>0.1</v>
      </c>
      <c r="F19" s="11" t="inlineStr">
        <is>
          <t>例: 10% と提示されたら 10% と入力</t>
        </is>
      </c>
    </row>
    <row r="20" ht="26" customHeight="1">
      <c r="C20" s="17" t="inlineStr">
        <is>
          <t>実効削減率（請求総額に対して実際に効く率）</t>
        </is>
      </c>
      <c r="D20" s="21">
        <f>IF(D17="","",D19*D17)</f>
        <v/>
      </c>
      <c r="F20" s="11" t="inlineStr">
        <is>
          <t>提示率 × 対象額比率</t>
        </is>
      </c>
    </row>
    <row r="21">
      <c r="C21" s="17" t="inlineStr">
        <is>
          <t>月あたりの削減額の目安（USD）</t>
        </is>
      </c>
      <c r="D21" s="22">
        <f>IF(D16=0,"",D16*D19)</f>
        <v/>
      </c>
      <c r="F21" s="11" t="inlineStr">
        <is>
          <t>対象額 × 提示率</t>
        </is>
      </c>
    </row>
    <row r="23">
      <c r="C23" s="17" t="inlineStr">
        <is>
          <t>Reserved Instances を持っていますか？</t>
        </is>
      </c>
      <c r="D23" s="23" t="inlineStr">
        <is>
          <t>いいえ</t>
        </is>
      </c>
    </row>
    <row r="24" ht="48" customHeight="1">
      <c r="C24" s="24">
        <f>IF(D23="はい","▲ RIのカバー分は $0 で計上されるため、請求書だけでは分母が確定しません。コンソールのRI画面、または Cost Explorer の料金タイプ別（RIFee / Usage / DiscountedUsage）の内訳を出して、DiscountedUsage 相当を対象外に加えてください。","RIが無ければ、上の値がそのまま分母になります。")</f>
        <v/>
      </c>
    </row>
    <row r="26">
      <c r="C26" s="25" t="inlineStr">
        <is>
          <t>この結果の読み方</t>
        </is>
      </c>
    </row>
    <row r="27" ht="54" customHeight="1">
      <c r="C27" s="3">
        <f>IF(D17="","（①を入力すると判定が出ます）",IF(D17&gt;=0.999,"対象外がゼロ＝請求総額がそのまま分母です。実案件9件でも100%だったのは2件だけで、いずれもSP・RI・CUDを1つも持たない構成でした。",IF(D17&gt;=0.616,"実案件9件の中央値（61.6%）より分母が厚い状態です。提示率に対する目減りは相対的に小さめです。","実案件9件の中央値（61.6%）より分母が痩せています。すでに効いている割引が多いぶん、提示率をそのまま総額に掛けると削減額を過大に見積もることになります。")))</f>
        <v/>
      </c>
    </row>
    <row r="29">
      <c r="C29" s="5" t="inlineStr">
        <is>
          <t>※ 分母は月ごとに動きます。1か月分の値を固定値として扱わず、「3か月推移」タブで3か月分を並べてください。</t>
        </is>
      </c>
    </row>
  </sheetData>
  <mergeCells count="5">
    <mergeCell ref="C27:F27"/>
    <mergeCell ref="A1:F1"/>
    <mergeCell ref="B3:F3"/>
    <mergeCell ref="C29:F29"/>
    <mergeCell ref="C24:F24"/>
  </mergeCells>
  <dataValidations count="1">
    <dataValidation sqref="D23" showDropDown="0" showInputMessage="0" showErrorMessage="0" allowBlank="1" type="list">
      <formula1>"はい,いいえ"</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
  <sheetViews>
    <sheetView showGridLines="0" workbookViewId="0">
      <selection activeCell="A1" sqref="A1"/>
    </sheetView>
  </sheetViews>
  <sheetFormatPr baseColWidth="8" defaultRowHeight="15"/>
  <cols>
    <col width="3" customWidth="1" min="1" max="1"/>
    <col width="4" customWidth="1" min="2" max="2"/>
    <col width="46" customWidth="1" min="3" max="3"/>
    <col width="18" customWidth="1" min="4" max="4"/>
    <col width="14" customWidth="1" min="5" max="5"/>
    <col width="30" customWidth="1" min="6" max="6"/>
  </cols>
  <sheetData>
    <row r="1" ht="34" customHeight="1">
      <c r="A1" s="1" t="inlineStr">
        <is>
          <t xml:space="preserve">  Google Cloud ｜ 割引対象額の算定</t>
        </is>
      </c>
    </row>
    <row r="3">
      <c r="B3" s="5" t="inlineStr">
        <is>
          <t>Google Cloud の割引はサービス・SKU単位で率が変わるため、この計算は「率が0%になるものを対象外として数える」近似です。</t>
        </is>
      </c>
    </row>
    <row r="5" ht="22" customHeight="1">
      <c r="B5" s="6" t="inlineStr"/>
      <c r="C5" s="6" t="inlineStr">
        <is>
          <t>項目</t>
        </is>
      </c>
      <c r="D5" s="6" t="inlineStr">
        <is>
          <t>金額</t>
        </is>
      </c>
      <c r="E5" s="6" t="inlineStr">
        <is>
          <t>総額比</t>
        </is>
      </c>
      <c r="F5" s="6" t="inlineStr">
        <is>
          <t>どこを見るか</t>
        </is>
      </c>
    </row>
    <row r="6" ht="30" customHeight="1">
      <c r="B6" s="7" t="inlineStr">
        <is>
          <t>①</t>
        </is>
      </c>
      <c r="C6" s="8" t="inlineStr">
        <is>
          <t>請求総額（費用ベースの総額）</t>
        </is>
      </c>
      <c r="D6" s="9" t="n">
        <v>0</v>
      </c>
      <c r="E6" s="10" t="inlineStr">
        <is>
          <t>100.0%</t>
        </is>
      </c>
      <c r="F6" s="11" t="inlineStr">
        <is>
          <t>費用テーブル／請求レポートの合計。割引適用前の費用</t>
        </is>
      </c>
    </row>
    <row r="7" ht="30" customHeight="1">
      <c r="B7" s="7" t="inlineStr">
        <is>
          <t>②</t>
        </is>
      </c>
      <c r="C7" s="8" t="inlineStr">
        <is>
          <t>CUD（確約利用割引）でカバーされた分</t>
        </is>
      </c>
      <c r="D7" s="9" t="n">
        <v>0</v>
      </c>
      <c r="E7" s="12">
        <f>IF($D$6=0,"",D7/$D$6)</f>
        <v/>
      </c>
      <c r="F7" s="11" t="inlineStr">
        <is>
          <t>コミットメントで消化された利用分</t>
        </is>
      </c>
    </row>
    <row r="8" ht="30" customHeight="1">
      <c r="B8" s="7" t="inlineStr">
        <is>
          <t>③</t>
        </is>
      </c>
      <c r="C8" s="8" t="inlineStr">
        <is>
          <t>AI関連（Vertex AI 等・割引率0%のSKU）</t>
        </is>
      </c>
      <c r="D8" s="9" t="n">
        <v>0</v>
      </c>
      <c r="E8" s="12">
        <f>IF($D$6=0,"",D8/$D$6)</f>
        <v/>
      </c>
      <c r="F8" s="11" t="inlineStr">
        <is>
          <t>Vertex AI / Gemini API 等。ここには率が乗りません</t>
        </is>
      </c>
    </row>
    <row r="9" ht="30" customHeight="1">
      <c r="B9" s="7" t="inlineStr">
        <is>
          <t>④</t>
        </is>
      </c>
      <c r="C9" s="8" t="inlineStr">
        <is>
          <t>Marketplace</t>
        </is>
      </c>
      <c r="D9" s="9" t="n">
        <v>0</v>
      </c>
      <c r="E9" s="12">
        <f>IF($D$6=0,"",D9/$D$6)</f>
        <v/>
      </c>
      <c r="F9" s="11" t="inlineStr">
        <is>
          <t>Marketplace 経由の購入分</t>
        </is>
      </c>
    </row>
    <row r="10" ht="30" customHeight="1">
      <c r="B10" s="7" t="inlineStr">
        <is>
          <t>⑤</t>
        </is>
      </c>
      <c r="C10" s="8" t="inlineStr">
        <is>
          <t>その他の割引率0%サービス（Maps API 等）</t>
        </is>
      </c>
      <c r="D10" s="9" t="n">
        <v>0</v>
      </c>
      <c r="E10" s="12">
        <f>IF($D$6=0,"",D10/$D$6)</f>
        <v/>
      </c>
      <c r="F10" s="11" t="inlineStr">
        <is>
          <t>リセラーの提示条件で率が0%になるサービス</t>
        </is>
      </c>
    </row>
    <row r="11" ht="8" customHeight="1"/>
    <row r="12">
      <c r="B12" s="13" t="inlineStr"/>
      <c r="C12" s="14" t="inlineStr">
        <is>
          <t>対象外の合計（②〜⑤）</t>
        </is>
      </c>
      <c r="D12" s="15">
        <f>SUM(D7:D10)</f>
        <v/>
      </c>
      <c r="E12" s="16">
        <f>IF($D$6=0,"",D12/$D$6)</f>
        <v/>
      </c>
      <c r="F12" s="13" t="inlineStr"/>
    </row>
    <row r="14" ht="26" customHeight="1">
      <c r="C14" s="17" t="inlineStr">
        <is>
          <t>割引対象額（＝割引が掛かる分母）</t>
        </is>
      </c>
      <c r="D14" s="18">
        <f>MAX(0,D6-D12)</f>
        <v/>
      </c>
    </row>
    <row r="15" ht="26" customHeight="1">
      <c r="C15" s="17" t="inlineStr">
        <is>
          <t>対象額比率（対象額 ÷ 請求総額）</t>
        </is>
      </c>
      <c r="D15" s="19">
        <f>IF(D6=0,"",D14/D6)</f>
        <v/>
      </c>
      <c r="F15" s="11" t="inlineStr">
        <is>
          <t>実案件9件の中央値は 61.6%</t>
        </is>
      </c>
    </row>
    <row r="17">
      <c r="C17" s="17" t="inlineStr">
        <is>
          <t>提示された割引率</t>
        </is>
      </c>
      <c r="D17" s="20" t="n">
        <v>0.1</v>
      </c>
    </row>
    <row r="18" ht="26" customHeight="1">
      <c r="C18" s="17" t="inlineStr">
        <is>
          <t>実効削減率（請求総額に対して実際に効く率）</t>
        </is>
      </c>
      <c r="D18" s="21">
        <f>IF(D15="","",D17*D15)</f>
        <v/>
      </c>
    </row>
    <row r="20" ht="44" customHeight="1">
      <c r="C20" s="5" t="inlineStr">
        <is>
          <t>※ AI関連の比率が上がるほど分母は痩せます。実案件では、予約を1つも持たない会社でも Vertex AI が請求の38.4%を占め、対象額比率は61.6%まで下がっていました。厳密にはサービス別の率を加重平均する必要があります。</t>
        </is>
      </c>
    </row>
  </sheetData>
  <mergeCells count="3">
    <mergeCell ref="A1:F1"/>
    <mergeCell ref="B3:F3"/>
    <mergeCell ref="C20:F20"/>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1"/>
  <sheetViews>
    <sheetView showGridLines="0" workbookViewId="0">
      <selection activeCell="A1" sqref="A1"/>
    </sheetView>
  </sheetViews>
  <sheetFormatPr baseColWidth="8" defaultRowHeight="15"/>
  <cols>
    <col width="3" customWidth="1" min="1" max="1"/>
    <col width="16" customWidth="1" min="2" max="2"/>
    <col width="18" customWidth="1" min="3" max="3"/>
    <col width="18" customWidth="1" min="4" max="4"/>
    <col width="18" customWidth="1" min="5" max="5"/>
    <col width="16" customWidth="1" min="6" max="6"/>
    <col width="34" customWidth="1" min="7" max="7"/>
  </cols>
  <sheetData>
    <row r="1" ht="34" customHeight="1">
      <c r="A1" s="1" t="inlineStr">
        <is>
          <t xml:space="preserve">  3か月推移 ｜ 分母は月ごとに動く</t>
        </is>
      </c>
    </row>
    <row r="3">
      <c r="B3" s="5" t="inlineStr">
        <is>
          <t>同じ会社でも、1か月で16.5ポイント動いた例があります（AI関連の比率が21.9%→38.4%に上がったため）。1か月分の比率を固定値として扱わないために、3か月分を並べます。</t>
        </is>
      </c>
    </row>
    <row r="5" ht="22" customHeight="1">
      <c r="B5" s="6" t="inlineStr">
        <is>
          <t>対象月</t>
        </is>
      </c>
      <c r="C5" s="6" t="inlineStr">
        <is>
          <t>請求総額</t>
        </is>
      </c>
      <c r="D5" s="6" t="inlineStr">
        <is>
          <t>対象外の合計</t>
        </is>
      </c>
      <c r="E5" s="6" t="inlineStr">
        <is>
          <t>割引対象額</t>
        </is>
      </c>
      <c r="F5" s="6" t="inlineStr">
        <is>
          <t>対象額比率</t>
        </is>
      </c>
      <c r="G5" s="6" t="inlineStr">
        <is>
          <t>メモ</t>
        </is>
      </c>
    </row>
    <row r="6" ht="24" customHeight="1">
      <c r="B6" s="23" t="inlineStr"/>
      <c r="C6" s="9" t="n">
        <v>0</v>
      </c>
      <c r="D6" s="9" t="n">
        <v>0</v>
      </c>
      <c r="E6" s="22">
        <f>MAX(0,C6-D6)</f>
        <v/>
      </c>
      <c r="F6" s="26">
        <f>IF(C6=0,"",E6/C6)</f>
        <v/>
      </c>
      <c r="G6" s="27" t="inlineStr"/>
    </row>
    <row r="7" ht="24" customHeight="1">
      <c r="B7" s="23" t="inlineStr"/>
      <c r="C7" s="9" t="n">
        <v>0</v>
      </c>
      <c r="D7" s="9" t="n">
        <v>0</v>
      </c>
      <c r="E7" s="22">
        <f>MAX(0,C7-D7)</f>
        <v/>
      </c>
      <c r="F7" s="26">
        <f>IF(C7=0,"",E7/C7)</f>
        <v/>
      </c>
      <c r="G7" s="27" t="inlineStr"/>
    </row>
    <row r="8" ht="24" customHeight="1">
      <c r="B8" s="23" t="inlineStr"/>
      <c r="C8" s="9" t="n">
        <v>0</v>
      </c>
      <c r="D8" s="9" t="n">
        <v>0</v>
      </c>
      <c r="E8" s="22">
        <f>MAX(0,C8-D8)</f>
        <v/>
      </c>
      <c r="F8" s="26">
        <f>IF(C8=0,"",E8/C8)</f>
        <v/>
      </c>
      <c r="G8" s="27" t="inlineStr"/>
    </row>
    <row r="10">
      <c r="B10" s="14" t="inlineStr">
        <is>
          <t>3か月の平均</t>
        </is>
      </c>
      <c r="C10" s="13" t="inlineStr"/>
      <c r="D10" s="13" t="inlineStr"/>
      <c r="E10" s="13" t="inlineStr"/>
      <c r="F10" s="28">
        <f>IF(SUM(C6:C8)=0,"",SUM(E6:E8)/SUM(C6:C8))</f>
        <v/>
      </c>
      <c r="G10" s="29" t="inlineStr">
        <is>
          <t>3か月合算での対象額比率</t>
        </is>
      </c>
    </row>
    <row r="11">
      <c r="B11" s="14" t="inlineStr">
        <is>
          <t>最大と最小の差</t>
        </is>
      </c>
      <c r="C11" s="13" t="inlineStr"/>
      <c r="D11" s="13" t="inlineStr"/>
      <c r="E11" s="13" t="inlineStr"/>
      <c r="F11" s="30">
        <f>IF(COUNT(F6:F8)&lt;2,"",MAX(F6:F8)-MIN(F6:F8))</f>
        <v/>
      </c>
      <c r="G11" s="29" t="inlineStr">
        <is>
          <t>ここが大きいほど、1か月分だけで判断するのは危険です</t>
        </is>
      </c>
    </row>
  </sheetData>
  <mergeCells count="2">
    <mergeCell ref="B3:G3"/>
    <mergeCell ref="A1:G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23"/>
  <sheetViews>
    <sheetView showGridLines="0" workbookViewId="0">
      <selection activeCell="A1" sqref="A1"/>
    </sheetView>
  </sheetViews>
  <sheetFormatPr baseColWidth="8" defaultRowHeight="15"/>
  <cols>
    <col width="3" customWidth="1" min="1" max="1"/>
    <col width="8" customWidth="1" min="2" max="2"/>
    <col width="16" customWidth="1" min="3" max="3"/>
    <col width="16" customWidth="1" min="4" max="4"/>
    <col width="34" customWidth="1" min="5" max="5"/>
    <col width="30" customWidth="1" min="6" max="6"/>
  </cols>
  <sheetData>
    <row r="1" ht="34" customHeight="1">
      <c r="A1" s="1" t="inlineStr">
        <is>
          <t xml:space="preserve">  参考 ｜ 実案件9件の対象額比率（2026年・当社実測）</t>
        </is>
      </c>
    </row>
    <row r="3">
      <c r="B3" s="5" t="inlineStr">
        <is>
          <t>当社が2026年に請求内訳まで受領し、割引対象額を算定できた実案件9件（8社／AWS 6件・Google Cloud 3件）。社名・月額・業種は伏せ、比率のみを掲載しています。</t>
        </is>
      </c>
    </row>
    <row r="5" ht="22" customHeight="1">
      <c r="B5" s="6" t="inlineStr">
        <is>
          <t>案件</t>
        </is>
      </c>
      <c r="C5" s="6" t="inlineStr">
        <is>
          <t>クラウド</t>
        </is>
      </c>
      <c r="D5" s="6" t="inlineStr">
        <is>
          <t>対象額比率</t>
        </is>
      </c>
      <c r="E5" s="6" t="inlineStr">
        <is>
          <t>分母を削った主因</t>
        </is>
      </c>
      <c r="F5" s="6" t="inlineStr">
        <is>
          <t>データの確度</t>
        </is>
      </c>
    </row>
    <row r="6" ht="20" customHeight="1">
      <c r="B6" s="31" t="inlineStr">
        <is>
          <t>H</t>
        </is>
      </c>
      <c r="C6" s="8" t="inlineStr">
        <is>
          <t>Google Cloud</t>
        </is>
      </c>
      <c r="D6" s="32" t="n">
        <v>0.462</v>
      </c>
      <c r="E6" s="8" t="inlineStr">
        <is>
          <t>CUD、AI関連</t>
        </is>
      </c>
      <c r="F6" s="11" t="inlineStr">
        <is>
          <t>推計（幅は30.0〜50.5%）</t>
        </is>
      </c>
    </row>
    <row r="7" ht="20" customHeight="1">
      <c r="B7" s="31" t="inlineStr">
        <is>
          <t>A</t>
        </is>
      </c>
      <c r="C7" s="8" t="inlineStr">
        <is>
          <t>AWS</t>
        </is>
      </c>
      <c r="D7" s="32" t="n">
        <v>0.493</v>
      </c>
      <c r="E7" s="8" t="inlineStr">
        <is>
          <t>PRC、SP</t>
        </is>
      </c>
      <c r="F7" s="11" t="inlineStr">
        <is>
          <t>確定請求書</t>
        </is>
      </c>
    </row>
    <row r="8" ht="20" customHeight="1">
      <c r="B8" s="31" t="inlineStr">
        <is>
          <t>G</t>
        </is>
      </c>
      <c r="C8" s="8" t="inlineStr">
        <is>
          <t>Google Cloud</t>
        </is>
      </c>
      <c r="D8" s="32" t="n">
        <v>0.548</v>
      </c>
      <c r="E8" s="8" t="inlineStr">
        <is>
          <t>CUD</t>
        </is>
      </c>
      <c r="F8" s="11" t="inlineStr">
        <is>
          <t>確定コストテーブル</t>
        </is>
      </c>
    </row>
    <row r="9" ht="20" customHeight="1">
      <c r="B9" s="31" t="inlineStr">
        <is>
          <t>F</t>
        </is>
      </c>
      <c r="C9" s="8" t="inlineStr">
        <is>
          <t>AWS</t>
        </is>
      </c>
      <c r="D9" s="32" t="n">
        <v>0.591</v>
      </c>
      <c r="E9" s="8" t="inlineStr">
        <is>
          <t>SP、Support、コミット型バンドル</t>
        </is>
      </c>
      <c r="F9" s="11" t="inlineStr">
        <is>
          <t>確定請求書</t>
        </is>
      </c>
    </row>
    <row r="10" ht="20" customHeight="1">
      <c r="B10" s="31" t="inlineStr">
        <is>
          <t>I</t>
        </is>
      </c>
      <c r="C10" s="8" t="inlineStr">
        <is>
          <t>Google Cloud</t>
        </is>
      </c>
      <c r="D10" s="32" t="n">
        <v>0.616</v>
      </c>
      <c r="E10" s="8" t="inlineStr">
        <is>
          <t>AI関連（Vertex AI）</t>
        </is>
      </c>
      <c r="F10" s="11" t="inlineStr">
        <is>
          <t>確定請求レポート</t>
        </is>
      </c>
    </row>
    <row r="11" ht="20" customHeight="1">
      <c r="B11" s="31" t="inlineStr">
        <is>
          <t>D</t>
        </is>
      </c>
      <c r="C11" s="8" t="inlineStr">
        <is>
          <t>AWS</t>
        </is>
      </c>
      <c r="D11" s="32" t="n">
        <v>0.667</v>
      </c>
      <c r="E11" s="8" t="inlineStr">
        <is>
          <t>SP、Support</t>
        </is>
      </c>
      <c r="F11" s="11" t="inlineStr">
        <is>
          <t>確定請求書</t>
        </is>
      </c>
    </row>
    <row r="12" ht="20" customHeight="1">
      <c r="B12" s="31" t="inlineStr">
        <is>
          <t>E</t>
        </is>
      </c>
      <c r="C12" s="8" t="inlineStr">
        <is>
          <t>AWS</t>
        </is>
      </c>
      <c r="D12" s="32" t="n">
        <v>0.729</v>
      </c>
      <c r="E12" s="8" t="inlineStr">
        <is>
          <t>SP</t>
        </is>
      </c>
      <c r="F12" s="11" t="inlineStr">
        <is>
          <t>確定請求書（幅は50.3〜72.9%）</t>
        </is>
      </c>
    </row>
    <row r="13" ht="20" customHeight="1">
      <c r="B13" s="31" t="inlineStr">
        <is>
          <t>B</t>
        </is>
      </c>
      <c r="C13" s="8" t="inlineStr">
        <is>
          <t>AWS</t>
        </is>
      </c>
      <c r="D13" s="32" t="n">
        <v>1</v>
      </c>
      <c r="E13" s="8" t="inlineStr">
        <is>
          <t>（除外なし）</t>
        </is>
      </c>
      <c r="F13" s="11" t="inlineStr">
        <is>
          <t>月中実績の月次換算</t>
        </is>
      </c>
    </row>
    <row r="14" ht="20" customHeight="1">
      <c r="B14" s="31" t="inlineStr">
        <is>
          <t>C</t>
        </is>
      </c>
      <c r="C14" s="8" t="inlineStr">
        <is>
          <t>AWS</t>
        </is>
      </c>
      <c r="D14" s="32" t="n">
        <v>1</v>
      </c>
      <c r="E14" s="8" t="inlineStr">
        <is>
          <t>（除外なし）</t>
        </is>
      </c>
      <c r="F14" s="11" t="inlineStr">
        <is>
          <t>コスト＆使用状況レポート</t>
        </is>
      </c>
    </row>
    <row r="16">
      <c r="B16" s="33" t="inlineStr">
        <is>
          <t>中央値 61.6% ／ レンジ 46.2〜100% ／ 9件中7件が100%未満</t>
        </is>
      </c>
    </row>
    <row r="17">
      <c r="B17" s="33" t="inlineStr">
        <is>
          <t>コミット型（SP・RI・CUD）を1つも持たない 2件 … いずれも 100%</t>
        </is>
      </c>
    </row>
    <row r="18">
      <c r="B18" s="33" t="inlineStr">
        <is>
          <t>コミット型を1つ以上持つ 6件 … 中央値 57.0%（46.2〜72.9%）</t>
        </is>
      </c>
    </row>
    <row r="20" ht="28" customHeight="1">
      <c r="B20" s="5" t="inlineStr">
        <is>
          <t>※ n=9 は少数です。中央値61.6%を業界の平均像として扱わないでください。</t>
        </is>
      </c>
    </row>
    <row r="21" ht="28" customHeight="1">
      <c r="B21" s="5" t="inlineStr">
        <is>
          <t>※ 請求内訳まで開示いただけた案件＝コスト削減の検討が具体的に進んでいる会社のため、SP/RI/CUD導入済みの比率が世の中の平均より高い可能性があります。</t>
        </is>
      </c>
    </row>
    <row r="22" ht="28" customHeight="1">
      <c r="B22" s="5" t="inlineStr">
        <is>
          <t>※ 9件中2件は請求書だけでは確定せず、幅でしか出せていません（RIの内訳／CUDの内訳）。</t>
        </is>
      </c>
    </row>
    <row r="23" ht="28" customHeight="1">
      <c r="B23" s="5" t="inlineStr">
        <is>
          <t>※ 件別の内訳と算定手順: https://cloudcut.lei-inc.jp/blog/discount-base-ratio-9-cases</t>
        </is>
      </c>
    </row>
  </sheetData>
  <mergeCells count="9">
    <mergeCell ref="B21:F21"/>
    <mergeCell ref="B16:F16"/>
    <mergeCell ref="B20:F20"/>
    <mergeCell ref="A1:F1"/>
    <mergeCell ref="B3:F3"/>
    <mergeCell ref="B23:F23"/>
    <mergeCell ref="B22:F22"/>
    <mergeCell ref="B17:F17"/>
    <mergeCell ref="B18:F18"/>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株式会社LEI / CloudCut</dc:creator>
  <dc:title xmlns:dc="http://purl.org/dc/elements/1.1/">請求書セルフチェックシート v1.0</dc:title>
  <dc:description xmlns:dc="http://purl.org/dc/elements/1.1/">AWS / Google Cloud の請求書から割引対象額（割引が掛かる分母）を自分で算定するシート</dc:description>
  <dcterms:created xmlns:dcterms="http://purl.org/dc/terms/" xmlns:xsi="http://www.w3.org/2001/XMLSchema-instance" xsi:type="dcterms:W3CDTF">2026-08-13T06:42:46Z</dcterms:created>
  <dcterms:modified xmlns:dcterms="http://purl.org/dc/terms/" xmlns:xsi="http://www.w3.org/2001/XMLSchema-instance" xsi:type="dcterms:W3CDTF">2026-08-13T06:42:46Z</dcterms:modified>
</cp:coreProperties>
</file>